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elta.fin.ee/dhs/webdav/f2113accddd0b436f1c8cdd2861f2bc894e6ead7/48710030218/7f8ffd68-ec7b-484a-bb44-739c34fcbb3f/"/>
    </mc:Choice>
  </mc:AlternateContent>
  <xr:revisionPtr revIDLastSave="0" documentId="13_ncr:1_{BAEF39D1-CFF4-451B-8A24-5B16FAA137AD}" xr6:coauthVersionLast="47" xr6:coauthVersionMax="47" xr10:uidLastSave="{00000000-0000-0000-0000-000000000000}"/>
  <bookViews>
    <workbookView xWindow="-120" yWindow="-120" windowWidth="29040" windowHeight="15720" xr2:uid="{CE843219-8C03-4330-B0BB-57F90AE72B9C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B65" i="1"/>
  <c r="C123" i="1"/>
  <c r="B123" i="1"/>
  <c r="C122" i="1"/>
  <c r="C121" i="1"/>
  <c r="B120" i="1"/>
  <c r="C120" i="1" s="1"/>
  <c r="C112" i="1"/>
  <c r="C110" i="1"/>
  <c r="C108" i="1"/>
  <c r="C105" i="1"/>
  <c r="C104" i="1"/>
  <c r="C103" i="1" s="1"/>
  <c r="C100" i="1" s="1"/>
  <c r="B104" i="1"/>
  <c r="B103" i="1" s="1"/>
  <c r="B100" i="1" s="1"/>
  <c r="C99" i="1"/>
  <c r="C98" i="1"/>
  <c r="C96" i="1"/>
  <c r="C95" i="1"/>
  <c r="C94" i="1"/>
  <c r="C93" i="1"/>
  <c r="C92" i="1" s="1"/>
  <c r="C91" i="1"/>
  <c r="C90" i="1"/>
  <c r="C89" i="1"/>
  <c r="C88" i="1"/>
  <c r="B84" i="1"/>
  <c r="C83" i="1"/>
  <c r="C80" i="1"/>
  <c r="B79" i="1"/>
  <c r="B77" i="1"/>
  <c r="B74" i="1"/>
  <c r="B72" i="1"/>
  <c r="B69" i="1"/>
  <c r="B67" i="1"/>
  <c r="B62" i="1"/>
  <c r="C59" i="1"/>
  <c r="C57" i="1"/>
  <c r="B57" i="1"/>
  <c r="C55" i="1"/>
  <c r="C52" i="1"/>
  <c r="B52" i="1"/>
  <c r="C49" i="1"/>
  <c r="B49" i="1"/>
  <c r="B48" i="1" s="1"/>
  <c r="C47" i="1"/>
  <c r="C46" i="1"/>
  <c r="C44" i="1"/>
  <c r="C43" i="1"/>
  <c r="C42" i="1"/>
  <c r="C41" i="1"/>
  <c r="C40" i="1"/>
  <c r="C39" i="1"/>
  <c r="B38" i="1"/>
  <c r="C34" i="1"/>
  <c r="C33" i="1"/>
  <c r="C32" i="1" s="1"/>
  <c r="B33" i="1"/>
  <c r="B32" i="1" s="1"/>
  <c r="C29" i="1"/>
  <c r="C28" i="1"/>
  <c r="C27" i="1" s="1"/>
  <c r="B27" i="1"/>
  <c r="C26" i="1"/>
  <c r="C25" i="1" s="1"/>
  <c r="C22" i="1" s="1"/>
  <c r="C21" i="1"/>
  <c r="C19" i="1"/>
  <c r="C18" i="1"/>
  <c r="C17" i="1"/>
  <c r="C16" i="1"/>
  <c r="C15" i="1" s="1"/>
  <c r="B15" i="1"/>
  <c r="B14" i="1" s="1"/>
  <c r="B12" i="1"/>
  <c r="C14" i="1" l="1"/>
  <c r="B37" i="1"/>
  <c r="C79" i="1"/>
  <c r="C48" i="1" s="1"/>
  <c r="C37" i="1" s="1"/>
  <c r="C97" i="1"/>
  <c r="C87" i="1" s="1"/>
  <c r="C84" i="1" s="1"/>
  <c r="B13" i="1"/>
  <c r="B11" i="1" s="1"/>
  <c r="C38" i="1"/>
  <c r="C12" i="1"/>
  <c r="C13" i="1" l="1"/>
  <c r="C11" i="1" s="1"/>
</calcChain>
</file>

<file path=xl/sharedStrings.xml><?xml version="1.0" encoding="utf-8"?>
<sst xmlns="http://schemas.openxmlformats.org/spreadsheetml/2006/main" count="131" uniqueCount="112">
  <si>
    <t>täiendav liigendamine"</t>
  </si>
  <si>
    <t>Lisa</t>
  </si>
  <si>
    <t>investeeringutoetuste objektiline liigendus kinnisasjadesse</t>
  </si>
  <si>
    <t>Riigikogus kinnitatud eelarve 
liigendus vastavalt 
käesolevale korraldusele</t>
  </si>
  <si>
    <t>Eelarve kokku</t>
  </si>
  <si>
    <t>Sealhulgas piirmääraga vahendid</t>
  </si>
  <si>
    <t>KOKKU</t>
  </si>
  <si>
    <t>INVESTEERINGUD KOKKU</t>
  </si>
  <si>
    <t>INVESTEERINGUTOETUSED KOKKU</t>
  </si>
  <si>
    <t>Haridus- ja Teadusministeeriumi valitsemisala</t>
  </si>
  <si>
    <t>INVESTEERINGUD</t>
  </si>
  <si>
    <t>IN020254  – Gümnaasiumivõrgu korrastamine</t>
  </si>
  <si>
    <t>IN020021  – Kõrgema Kunstikooli Pallas kinnisvarainvesteeringud</t>
  </si>
  <si>
    <t>IN020270  – Eesti Lennuakadeemia kinnisvara</t>
  </si>
  <si>
    <t>IN020020  – Tallinna Tehnikakõrgkooli kinnisvarainvesteering</t>
  </si>
  <si>
    <t>IN020018  – Investeeringud haridusasutustesse</t>
  </si>
  <si>
    <t>IN020280  – Eestikeelse kooli reformi riigikoolide investeeringud</t>
  </si>
  <si>
    <t>INVESTEERINGUTOETUSED</t>
  </si>
  <si>
    <t>Haridusvõrgu korrastamine ja arendamine</t>
  </si>
  <si>
    <t>Võrdsete võimaluste tagamine hariduses</t>
  </si>
  <si>
    <t>.</t>
  </si>
  <si>
    <t>IN020279  – Eestikeelse kooli reformi Ida –Virumaa investeeringutoetused</t>
  </si>
  <si>
    <t>Justiits- ja Digiministeeriumi valitsemisala</t>
  </si>
  <si>
    <t>Sidevaldkonna õigusruumi tagamine</t>
  </si>
  <si>
    <t>IN030091  – Uue põlvkonna lairibavõrkude arendamine</t>
  </si>
  <si>
    <t>IN030992  – 5G arendamine</t>
  </si>
  <si>
    <t>Kaitseministeeriumi valitsemisala</t>
  </si>
  <si>
    <t>IN041550  – Maa soetused</t>
  </si>
  <si>
    <t>IN041553  – Lääne – Eesti meetme radari taristu</t>
  </si>
  <si>
    <r>
      <t>IN040235  – Väikesaarte energiarajatised CO</t>
    </r>
    <r>
      <rPr>
        <vertAlign val="subscript"/>
        <sz val="10"/>
        <color theme="1"/>
        <rFont val="Times New Roman"/>
        <family val="1"/>
        <charset val="186"/>
      </rPr>
      <t>2</t>
    </r>
    <r>
      <rPr>
        <sz val="10"/>
        <color theme="1"/>
        <rFont val="Times New Roman"/>
        <family val="1"/>
        <charset val="186"/>
      </rPr>
      <t xml:space="preserve"> kvoodi müügi tuludest</t>
    </r>
  </si>
  <si>
    <t>Kliimaministeeriumi valitsemisala</t>
  </si>
  <si>
    <t>IN050194  – Veeteede süvendamine</t>
  </si>
  <si>
    <t>IN050098  – Rohuküla sadama kai taastamine</t>
  </si>
  <si>
    <t>IN050442  – Tuletornid</t>
  </si>
  <si>
    <t>IN050968  – Transpordiameti hoonete renoveerimine</t>
  </si>
  <si>
    <t>IN050058  – Arbavere puursüdamike hoidla</t>
  </si>
  <si>
    <t>IN050969  – Maade soetamine</t>
  </si>
  <si>
    <t>IN050051  – Rail Baltica arendus</t>
  </si>
  <si>
    <t>IN05C001  – Riigilaevastiku hooned ja rajatised</t>
  </si>
  <si>
    <t>IN050993  – Värska – Ulitina maantee ümbersõit</t>
  </si>
  <si>
    <t>Raudteetransporditaristu arendamine ja korrashoid</t>
  </si>
  <si>
    <t>IN050979  – Tallinn  – Tartu raudtee elektrifitseerimine</t>
  </si>
  <si>
    <t>Vee säästliku kasutamise ja kaitse tagamine</t>
  </si>
  <si>
    <t>IN056114  – Jääkreostusobjektid</t>
  </si>
  <si>
    <t>IN056115  – Järvede veerežiim</t>
  </si>
  <si>
    <t>IN050410  – Reoveepuhastus ja joogiveevarustus</t>
  </si>
  <si>
    <t>IN050231  – Kliimamõjuga kohanemine</t>
  </si>
  <si>
    <t>Elurikkuse kaitse tagamine</t>
  </si>
  <si>
    <t>IN050232  – Elupaigad ja elurikkus</t>
  </si>
  <si>
    <t>IN059003  – Ida – Viru maakonna programm</t>
  </si>
  <si>
    <t>Kliimamuutuste leevendamine ja kliimamuutustega kohanemine</t>
  </si>
  <si>
    <t>Taastuvenergia osakaalu suurendamine lõpptarbimises</t>
  </si>
  <si>
    <t>IN050073  – Taastuvenergia kasutuselevõtt</t>
  </si>
  <si>
    <t>IN050431  – Ressursitootlikkuse suurendamine</t>
  </si>
  <si>
    <t>Õhukvaliteedi parendamine</t>
  </si>
  <si>
    <t>IN050214  – Elamute kohtküte</t>
  </si>
  <si>
    <t>Energiavarustuse tagamine</t>
  </si>
  <si>
    <t>IN05A086  – Kaugküttekatelde rekonstrueerimine, kütuse vahetus</t>
  </si>
  <si>
    <t>Ohutu ja säästliku transpordisüsteemi arendamine</t>
  </si>
  <si>
    <t>IN050985  – Jalgrattateed ja parklad</t>
  </si>
  <si>
    <t>IN050986  – Mitmeliigilised ühistranspordisõlmed</t>
  </si>
  <si>
    <t>Meremajanduse konkurentsivõime ja veetaristu arendamine</t>
  </si>
  <si>
    <t>IN050976  – Sadamate akvatooriumi kaitse</t>
  </si>
  <si>
    <t>Ringmajanduse korraldamine</t>
  </si>
  <si>
    <t>IN050241  – Ringmajanduse korraldamine</t>
  </si>
  <si>
    <t>IN050618  – Pärandmõjude likvideerimine</t>
  </si>
  <si>
    <t>Teetransporditaristu arendamine ja korrashoid</t>
  </si>
  <si>
    <t>IN050433  – Riigimaanteede remondi koondprojekt</t>
  </si>
  <si>
    <t>Eluasemete kvaliteedi ja kättesaadavuse parandamine</t>
  </si>
  <si>
    <t>IN050100  – Elukondlik kinnisvara maapiirkondades</t>
  </si>
  <si>
    <t>IN050084  – Korterelamute rekonstrueerimine</t>
  </si>
  <si>
    <t>IN050079  – Väikeelamute energiatõhususe suurendamine</t>
  </si>
  <si>
    <t>IN05A077  – Suurperede elamistingimuste parandamine</t>
  </si>
  <si>
    <t>Kultuuriministeeriumi valitsemisala</t>
  </si>
  <si>
    <t>IN06R025  – Lastekirjanduse Keskuse põhivara soetus</t>
  </si>
  <si>
    <t>Raamatukogupoliitika kujundamine ja rakendamine</t>
  </si>
  <si>
    <t>IN06A001  – Eesti Rahvusraamatukogu hoone</t>
  </si>
  <si>
    <t>Meediapoliitika kujundamine ja rakendamine</t>
  </si>
  <si>
    <t>IN06A003  – Rahvusringhääling, hooned ja tehnika</t>
  </si>
  <si>
    <t>Saavutusspordi toetamine ja arendamine</t>
  </si>
  <si>
    <t>IN06S014  – Tehvandi Spordikeskus SA</t>
  </si>
  <si>
    <t>IN06S009  – Jõulumäe Tervisespordi Keskus SA</t>
  </si>
  <si>
    <t>Kunstipoliitika kujundamine ja rakendamine</t>
  </si>
  <si>
    <t>IN06S035  – Kunstihoone SA</t>
  </si>
  <si>
    <t>Muuseumi – ja muinsuskaitsepoliitika kujundamine, rakendamine</t>
  </si>
  <si>
    <t>IN06M002  – Muinsuskaitseameti toetused mälestiste omanikele</t>
  </si>
  <si>
    <t>IN06S041  – Rannarootsi Muuseum SA</t>
  </si>
  <si>
    <t>Regionaal- ja Põllumajandusministeeriumi valitsemisala</t>
  </si>
  <si>
    <t>IN080008  – Laborite sisseseade</t>
  </si>
  <si>
    <t>Regionaalpoliitika kujundamine ja rakendamine</t>
  </si>
  <si>
    <t>IN080027  – C.R.J.Talumuuseumi elamu – peahoone</t>
  </si>
  <si>
    <t>IN089306  – Maaelu arengukava investeeringud</t>
  </si>
  <si>
    <t>IN005R00  – Regionaalsed investeeringutoetused</t>
  </si>
  <si>
    <t>Ringbiomajanduse arendamine</t>
  </si>
  <si>
    <t>Põllumajandus – ja toidusektori konkurentsivõime tõstmine</t>
  </si>
  <si>
    <t>Põllumajandusmaa ja maaparanduse poliitika kujundamine</t>
  </si>
  <si>
    <t>Kutselise kalapüügi korraldamine</t>
  </si>
  <si>
    <t>IN089336  – Kalanduse rakenduskava investeeringud</t>
  </si>
  <si>
    <t>Kalavarude haldamine ja kaitse</t>
  </si>
  <si>
    <t>Kalandusturu korraldamine</t>
  </si>
  <si>
    <t>Siseministeeriumi valitsemisala</t>
  </si>
  <si>
    <t>IN100106  – Sisekaitseakateemia Kase tn kompleks</t>
  </si>
  <si>
    <t>Sotsiaalministeeriumi valitsemisala</t>
  </si>
  <si>
    <t>Hoolekande kättesaadavuse tagamine ja toimetuleku toetamine</t>
  </si>
  <si>
    <t>IN110018  – Elu- ja teenuskohad</t>
  </si>
  <si>
    <t>Esmatasandi tervishoiu ja spetsialiseeritud abi tagamine</t>
  </si>
  <si>
    <t>IN110017  – Tervisekeskused</t>
  </si>
  <si>
    <t>IN110135  – Tervishoiuasutuste energiatõhusus CO2 kvoodi müügist</t>
  </si>
  <si>
    <t>Laste heaolu toetavate teenuste korraldamine</t>
  </si>
  <si>
    <t>Vastavalt riigieelarve seaduse § 26 lõikele 7 liigendatakse investeeringud maksumusega kümme miljonit eurot või rohkem riigieelarves investeeringuobjektide kaupa</t>
  </si>
  <si>
    <t>Vabariigi Valitsuse korraldus "2026. aasta riigieelarve</t>
  </si>
  <si>
    <t>Valitsusasutustele ja valitsusasutuste hallatavatele riigiasutustele 2026. aastaks määratud investeeringute 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</si>
</sst>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bscript"/>
      <sz val="10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B8CCE4"/>
        <bgColor indexed="64"/>
      </patternFill>
    </fill>
    <fill>
      <patternFill patternType="solid">
        <fgColor rgb="FFB8CCE4"/>
        <bgColor theme="4" tint="0.79995117038483843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theme="4" tint="0.79995117038483843"/>
      </patternFill>
    </fill>
    <fill>
      <patternFill patternType="solid">
        <fgColor rgb="FFDCE6F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3" fontId="4" fillId="4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3" fontId="5" fillId="5" borderId="6" xfId="0" applyNumberFormat="1" applyFont="1" applyFill="1" applyBorder="1" applyAlignment="1">
      <alignment vertical="center" wrapText="1"/>
    </xf>
    <xf numFmtId="0" fontId="5" fillId="6" borderId="6" xfId="0" applyFont="1" applyFill="1" applyBorder="1" applyAlignment="1">
      <alignment horizontal="left" indent="1"/>
    </xf>
    <xf numFmtId="3" fontId="5" fillId="7" borderId="6" xfId="0" applyNumberFormat="1" applyFont="1" applyFill="1" applyBorder="1" applyAlignment="1">
      <alignment vertical="center" wrapText="1"/>
    </xf>
    <xf numFmtId="0" fontId="6" fillId="0" borderId="6" xfId="0" applyFont="1" applyBorder="1" applyAlignment="1">
      <alignment horizontal="left" indent="3"/>
    </xf>
    <xf numFmtId="3" fontId="6" fillId="0" borderId="6" xfId="0" applyNumberFormat="1" applyFont="1" applyBorder="1" applyAlignment="1">
      <alignment horizontal="right"/>
    </xf>
    <xf numFmtId="3" fontId="6" fillId="0" borderId="6" xfId="0" applyNumberFormat="1" applyFont="1" applyBorder="1"/>
    <xf numFmtId="0" fontId="6" fillId="8" borderId="6" xfId="0" applyFont="1" applyFill="1" applyBorder="1" applyAlignment="1">
      <alignment horizontal="left" indent="2"/>
    </xf>
    <xf numFmtId="3" fontId="6" fillId="8" borderId="6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E4BDB-5908-4BC7-91AF-931D75B6533F}">
  <dimension ref="A1:H133"/>
  <sheetViews>
    <sheetView tabSelected="1" zoomScale="90" zoomScaleNormal="90" workbookViewId="0">
      <selection activeCell="K11" sqref="K11"/>
    </sheetView>
  </sheetViews>
  <sheetFormatPr defaultRowHeight="14.5" x14ac:dyDescent="0.35"/>
  <cols>
    <col min="1" max="1" width="75.7265625" bestFit="1" customWidth="1"/>
    <col min="2" max="3" width="17.1796875" customWidth="1"/>
  </cols>
  <sheetData>
    <row r="1" spans="1:3" x14ac:dyDescent="0.35">
      <c r="C1" s="1" t="s">
        <v>110</v>
      </c>
    </row>
    <row r="2" spans="1:3" x14ac:dyDescent="0.35">
      <c r="C2" s="1" t="s">
        <v>0</v>
      </c>
    </row>
    <row r="3" spans="1:3" x14ac:dyDescent="0.35">
      <c r="C3" s="1" t="s">
        <v>1</v>
      </c>
    </row>
    <row r="4" spans="1:3" x14ac:dyDescent="0.35">
      <c r="C4" s="1"/>
    </row>
    <row r="5" spans="1:3" ht="15.5" x14ac:dyDescent="0.35">
      <c r="A5" s="2" t="s">
        <v>111</v>
      </c>
      <c r="C5" s="1"/>
    </row>
    <row r="6" spans="1:3" ht="15.5" x14ac:dyDescent="0.35">
      <c r="A6" s="2" t="s">
        <v>2</v>
      </c>
    </row>
    <row r="7" spans="1:3" ht="17.5" x14ac:dyDescent="0.35">
      <c r="A7" s="3"/>
      <c r="B7" s="4"/>
      <c r="C7" s="4"/>
    </row>
    <row r="8" spans="1:3" x14ac:dyDescent="0.35">
      <c r="A8" s="15"/>
      <c r="B8" s="18" t="s">
        <v>3</v>
      </c>
      <c r="C8" s="15"/>
    </row>
    <row r="9" spans="1:3" ht="25.15" customHeight="1" x14ac:dyDescent="0.35">
      <c r="A9" s="16"/>
      <c r="B9" s="19"/>
      <c r="C9" s="17"/>
    </row>
    <row r="10" spans="1:3" ht="38.25" customHeight="1" x14ac:dyDescent="0.35">
      <c r="A10" s="17"/>
      <c r="B10" s="5" t="s">
        <v>4</v>
      </c>
      <c r="C10" s="5" t="s">
        <v>5</v>
      </c>
    </row>
    <row r="11" spans="1:3" x14ac:dyDescent="0.35">
      <c r="A11" s="6" t="s">
        <v>6</v>
      </c>
      <c r="B11" s="7">
        <f>B12+B13</f>
        <v>-857488016</v>
      </c>
      <c r="C11" s="7">
        <f>C12+C13</f>
        <v>-62815138</v>
      </c>
    </row>
    <row r="12" spans="1:3" x14ac:dyDescent="0.35">
      <c r="A12" s="8" t="s">
        <v>7</v>
      </c>
      <c r="B12" s="9">
        <f>SUMIF($A$14:$A$489,"INVESTEERINGUD",B14:B489)</f>
        <v>-26909024</v>
      </c>
      <c r="C12" s="9">
        <f>C15+C33+C38+C85+C101+C121</f>
        <v>-16502164</v>
      </c>
    </row>
    <row r="13" spans="1:3" x14ac:dyDescent="0.35">
      <c r="A13" s="8" t="s">
        <v>8</v>
      </c>
      <c r="B13" s="9">
        <f>SUMIF($A$14:$A$489,"INVESTEERINGUTOETUSED",B14:B489)</f>
        <v>-830578992</v>
      </c>
      <c r="C13" s="9">
        <f>C22+C28+C48+C87+C103+C124</f>
        <v>-46312974</v>
      </c>
    </row>
    <row r="14" spans="1:3" x14ac:dyDescent="0.35">
      <c r="A14" s="6" t="s">
        <v>9</v>
      </c>
      <c r="B14" s="7">
        <f>B15+B22</f>
        <v>-17806870</v>
      </c>
      <c r="C14" s="7">
        <f>C15+C22</f>
        <v>-5838440</v>
      </c>
    </row>
    <row r="15" spans="1:3" x14ac:dyDescent="0.35">
      <c r="A15" s="8" t="s">
        <v>10</v>
      </c>
      <c r="B15" s="9">
        <f>SUBTOTAL(9,B16:B21)</f>
        <v>-5320205</v>
      </c>
      <c r="C15" s="9">
        <f>SUM(C16:C21)</f>
        <v>-4432154</v>
      </c>
    </row>
    <row r="16" spans="1:3" x14ac:dyDescent="0.35">
      <c r="A16" s="10" t="s">
        <v>11</v>
      </c>
      <c r="B16" s="11">
        <v>-1131870</v>
      </c>
      <c r="C16" s="12">
        <f>B16</f>
        <v>-1131870</v>
      </c>
    </row>
    <row r="17" spans="1:8" x14ac:dyDescent="0.35">
      <c r="A17" s="10" t="s">
        <v>12</v>
      </c>
      <c r="B17" s="11">
        <v>-440000</v>
      </c>
      <c r="C17" s="12">
        <f>B17</f>
        <v>-440000</v>
      </c>
    </row>
    <row r="18" spans="1:8" x14ac:dyDescent="0.35">
      <c r="A18" s="10" t="s">
        <v>13</v>
      </c>
      <c r="B18" s="11">
        <v>-150000</v>
      </c>
      <c r="C18" s="12">
        <f>B18</f>
        <v>-150000</v>
      </c>
    </row>
    <row r="19" spans="1:8" x14ac:dyDescent="0.35">
      <c r="A19" s="10" t="s">
        <v>14</v>
      </c>
      <c r="B19" s="11">
        <v>-500000</v>
      </c>
      <c r="C19" s="12">
        <f>B19</f>
        <v>-500000</v>
      </c>
    </row>
    <row r="20" spans="1:8" x14ac:dyDescent="0.35">
      <c r="A20" s="10" t="s">
        <v>15</v>
      </c>
      <c r="B20" s="11">
        <v>-888051</v>
      </c>
      <c r="C20" s="12">
        <v>0</v>
      </c>
    </row>
    <row r="21" spans="1:8" x14ac:dyDescent="0.35">
      <c r="A21" s="10" t="s">
        <v>16</v>
      </c>
      <c r="B21" s="11">
        <v>-2210284</v>
      </c>
      <c r="C21" s="12">
        <f>B21</f>
        <v>-2210284</v>
      </c>
    </row>
    <row r="22" spans="1:8" x14ac:dyDescent="0.35">
      <c r="A22" s="8" t="s">
        <v>17</v>
      </c>
      <c r="B22" s="9">
        <v>-12486665</v>
      </c>
      <c r="C22" s="9">
        <f>C23+C25</f>
        <v>-1406286</v>
      </c>
    </row>
    <row r="23" spans="1:8" x14ac:dyDescent="0.35">
      <c r="A23" s="13" t="s">
        <v>18</v>
      </c>
      <c r="B23" s="14">
        <v>-11080379</v>
      </c>
      <c r="C23" s="14">
        <v>0</v>
      </c>
    </row>
    <row r="24" spans="1:8" x14ac:dyDescent="0.35">
      <c r="A24" s="10" t="s">
        <v>15</v>
      </c>
      <c r="B24" s="11">
        <v>-11080379</v>
      </c>
      <c r="C24" s="12">
        <v>0</v>
      </c>
    </row>
    <row r="25" spans="1:8" x14ac:dyDescent="0.35">
      <c r="A25" s="13" t="s">
        <v>19</v>
      </c>
      <c r="B25" s="14">
        <v>-1406286</v>
      </c>
      <c r="C25" s="14">
        <f>C26</f>
        <v>-1406286</v>
      </c>
      <c r="H25" t="s">
        <v>20</v>
      </c>
    </row>
    <row r="26" spans="1:8" x14ac:dyDescent="0.35">
      <c r="A26" s="10" t="s">
        <v>21</v>
      </c>
      <c r="B26" s="11">
        <v>-1406286</v>
      </c>
      <c r="C26" s="12">
        <f>B26</f>
        <v>-1406286</v>
      </c>
    </row>
    <row r="27" spans="1:8" x14ac:dyDescent="0.35">
      <c r="A27" s="6" t="s">
        <v>22</v>
      </c>
      <c r="B27" s="7">
        <f>B28</f>
        <v>-9390000</v>
      </c>
      <c r="C27" s="7">
        <f>C28</f>
        <v>0</v>
      </c>
    </row>
    <row r="28" spans="1:8" x14ac:dyDescent="0.35">
      <c r="A28" s="8" t="s">
        <v>17</v>
      </c>
      <c r="B28" s="9">
        <v>-9390000</v>
      </c>
      <c r="C28" s="9">
        <f>C29</f>
        <v>0</v>
      </c>
    </row>
    <row r="29" spans="1:8" x14ac:dyDescent="0.35">
      <c r="A29" s="13" t="s">
        <v>23</v>
      </c>
      <c r="B29" s="14">
        <v>-9390000</v>
      </c>
      <c r="C29" s="14">
        <f>C30+C31</f>
        <v>0</v>
      </c>
    </row>
    <row r="30" spans="1:8" x14ac:dyDescent="0.35">
      <c r="A30" s="10" t="s">
        <v>24</v>
      </c>
      <c r="B30" s="11">
        <v>-5000000</v>
      </c>
      <c r="C30" s="12">
        <v>0</v>
      </c>
    </row>
    <row r="31" spans="1:8" x14ac:dyDescent="0.35">
      <c r="A31" s="10" t="s">
        <v>25</v>
      </c>
      <c r="B31" s="11">
        <v>-4390000</v>
      </c>
      <c r="C31" s="12">
        <v>0</v>
      </c>
    </row>
    <row r="32" spans="1:8" x14ac:dyDescent="0.35">
      <c r="A32" s="6" t="s">
        <v>26</v>
      </c>
      <c r="B32" s="7">
        <f>B33</f>
        <v>-12058809</v>
      </c>
      <c r="C32" s="7">
        <f>C33</f>
        <v>-4000000</v>
      </c>
    </row>
    <row r="33" spans="1:3" x14ac:dyDescent="0.35">
      <c r="A33" s="8" t="s">
        <v>10</v>
      </c>
      <c r="B33" s="9">
        <f>SUBTOTAL(9,B34:B36)</f>
        <v>-12058809</v>
      </c>
      <c r="C33" s="9">
        <f>SUM(C34:C36)</f>
        <v>-4000000</v>
      </c>
    </row>
    <row r="34" spans="1:3" x14ac:dyDescent="0.35">
      <c r="A34" s="10" t="s">
        <v>27</v>
      </c>
      <c r="B34" s="11">
        <v>-4000000</v>
      </c>
      <c r="C34" s="12">
        <f>B34</f>
        <v>-4000000</v>
      </c>
    </row>
    <row r="35" spans="1:3" x14ac:dyDescent="0.35">
      <c r="A35" s="10" t="s">
        <v>28</v>
      </c>
      <c r="B35" s="11">
        <v>-7270318</v>
      </c>
      <c r="C35" s="12">
        <v>0</v>
      </c>
    </row>
    <row r="36" spans="1:3" ht="15" x14ac:dyDescent="0.4">
      <c r="A36" s="10" t="s">
        <v>29</v>
      </c>
      <c r="B36" s="11">
        <v>-788491</v>
      </c>
      <c r="C36" s="12">
        <v>0</v>
      </c>
    </row>
    <row r="37" spans="1:3" x14ac:dyDescent="0.35">
      <c r="A37" s="6" t="s">
        <v>30</v>
      </c>
      <c r="B37" s="7">
        <f>B38+B48</f>
        <v>-555202943</v>
      </c>
      <c r="C37" s="7">
        <f>C38+C48</f>
        <v>-15413992</v>
      </c>
    </row>
    <row r="38" spans="1:3" x14ac:dyDescent="0.35">
      <c r="A38" s="8" t="s">
        <v>10</v>
      </c>
      <c r="B38" s="9">
        <f>SUBTOTAL(9,B39:B47)</f>
        <v>-8670992</v>
      </c>
      <c r="C38" s="9">
        <f>SUM(C39:C47)</f>
        <v>-7720992</v>
      </c>
    </row>
    <row r="39" spans="1:3" x14ac:dyDescent="0.35">
      <c r="A39" s="10" t="s">
        <v>31</v>
      </c>
      <c r="B39" s="11">
        <v>-333333</v>
      </c>
      <c r="C39" s="12">
        <f t="shared" ref="C39:C44" si="0">B39</f>
        <v>-333333</v>
      </c>
    </row>
    <row r="40" spans="1:3" x14ac:dyDescent="0.35">
      <c r="A40" s="10" t="s">
        <v>32</v>
      </c>
      <c r="B40" s="11">
        <v>-970833</v>
      </c>
      <c r="C40" s="12">
        <f t="shared" si="0"/>
        <v>-970833</v>
      </c>
    </row>
    <row r="41" spans="1:3" x14ac:dyDescent="0.35">
      <c r="A41" s="10" t="s">
        <v>33</v>
      </c>
      <c r="B41" s="11">
        <v>-780000</v>
      </c>
      <c r="C41" s="12">
        <f t="shared" si="0"/>
        <v>-780000</v>
      </c>
    </row>
    <row r="42" spans="1:3" x14ac:dyDescent="0.35">
      <c r="A42" s="10" t="s">
        <v>34</v>
      </c>
      <c r="B42" s="11">
        <v>-220000</v>
      </c>
      <c r="C42" s="12">
        <f t="shared" si="0"/>
        <v>-220000</v>
      </c>
    </row>
    <row r="43" spans="1:3" x14ac:dyDescent="0.35">
      <c r="A43" s="10" t="s">
        <v>35</v>
      </c>
      <c r="B43" s="11">
        <v>-60159</v>
      </c>
      <c r="C43" s="12">
        <f t="shared" si="0"/>
        <v>-60159</v>
      </c>
    </row>
    <row r="44" spans="1:3" x14ac:dyDescent="0.35">
      <c r="A44" s="10" t="s">
        <v>36</v>
      </c>
      <c r="B44" s="11">
        <v>-3000000</v>
      </c>
      <c r="C44" s="12">
        <f t="shared" si="0"/>
        <v>-3000000</v>
      </c>
    </row>
    <row r="45" spans="1:3" x14ac:dyDescent="0.35">
      <c r="A45" s="10" t="s">
        <v>37</v>
      </c>
      <c r="B45" s="11">
        <v>-950000</v>
      </c>
      <c r="C45" s="12">
        <v>0</v>
      </c>
    </row>
    <row r="46" spans="1:3" x14ac:dyDescent="0.35">
      <c r="A46" s="10" t="s">
        <v>38</v>
      </c>
      <c r="B46" s="11">
        <v>-166667</v>
      </c>
      <c r="C46" s="12">
        <f>B46</f>
        <v>-166667</v>
      </c>
    </row>
    <row r="47" spans="1:3" x14ac:dyDescent="0.35">
      <c r="A47" s="10" t="s">
        <v>39</v>
      </c>
      <c r="B47" s="11">
        <v>-2190000</v>
      </c>
      <c r="C47" s="12">
        <f>B47</f>
        <v>-2190000</v>
      </c>
    </row>
    <row r="48" spans="1:3" x14ac:dyDescent="0.35">
      <c r="A48" s="8" t="s">
        <v>17</v>
      </c>
      <c r="B48" s="9">
        <f>B49+B52+B57+B60+B62+B65+B67+B69+B72+B74+B77+B79</f>
        <v>-546531951</v>
      </c>
      <c r="C48" s="9">
        <f>C49+C52+C57+C60+C62+C65+C67+C69+C72+C74+C77+C79</f>
        <v>-7693000</v>
      </c>
    </row>
    <row r="49" spans="1:3" x14ac:dyDescent="0.35">
      <c r="A49" s="13" t="s">
        <v>40</v>
      </c>
      <c r="B49" s="14">
        <f>B50+B51</f>
        <v>-331472524</v>
      </c>
      <c r="C49" s="14">
        <f>C50+C51</f>
        <v>0</v>
      </c>
    </row>
    <row r="50" spans="1:3" x14ac:dyDescent="0.35">
      <c r="A50" s="10" t="s">
        <v>37</v>
      </c>
      <c r="B50" s="11">
        <v>-253364056</v>
      </c>
      <c r="C50" s="12">
        <v>0</v>
      </c>
    </row>
    <row r="51" spans="1:3" x14ac:dyDescent="0.35">
      <c r="A51" s="10" t="s">
        <v>41</v>
      </c>
      <c r="B51" s="11">
        <v>-78108468</v>
      </c>
      <c r="C51" s="12">
        <v>0</v>
      </c>
    </row>
    <row r="52" spans="1:3" x14ac:dyDescent="0.35">
      <c r="A52" s="13" t="s">
        <v>42</v>
      </c>
      <c r="B52" s="14">
        <f>B53+B54+B55+B56</f>
        <v>-8858602</v>
      </c>
      <c r="C52" s="14">
        <f>SUBTOTAL(9,C53:C56)</f>
        <v>-1760000</v>
      </c>
    </row>
    <row r="53" spans="1:3" x14ac:dyDescent="0.35">
      <c r="A53" s="10" t="s">
        <v>43</v>
      </c>
      <c r="B53" s="11">
        <v>-1334073</v>
      </c>
      <c r="C53" s="12">
        <v>0</v>
      </c>
    </row>
    <row r="54" spans="1:3" x14ac:dyDescent="0.35">
      <c r="A54" s="10" t="s">
        <v>44</v>
      </c>
      <c r="B54" s="11">
        <v>-600000</v>
      </c>
      <c r="C54" s="12">
        <v>0</v>
      </c>
    </row>
    <row r="55" spans="1:3" x14ac:dyDescent="0.35">
      <c r="A55" s="10" t="s">
        <v>45</v>
      </c>
      <c r="B55" s="11">
        <v>-1760000</v>
      </c>
      <c r="C55" s="12">
        <f>B55</f>
        <v>-1760000</v>
      </c>
    </row>
    <row r="56" spans="1:3" x14ac:dyDescent="0.35">
      <c r="A56" s="10" t="s">
        <v>46</v>
      </c>
      <c r="B56" s="11">
        <v>-5164529</v>
      </c>
      <c r="C56" s="12">
        <v>0</v>
      </c>
    </row>
    <row r="57" spans="1:3" x14ac:dyDescent="0.35">
      <c r="A57" s="13" t="s">
        <v>47</v>
      </c>
      <c r="B57" s="14">
        <f>B58+B59</f>
        <v>-2958820</v>
      </c>
      <c r="C57" s="14">
        <f>SUBTOTAL(9,C58:C59)</f>
        <v>-833000</v>
      </c>
    </row>
    <row r="58" spans="1:3" x14ac:dyDescent="0.35">
      <c r="A58" s="10" t="s">
        <v>48</v>
      </c>
      <c r="B58" s="11">
        <v>-2125820</v>
      </c>
      <c r="C58" s="12">
        <v>0</v>
      </c>
    </row>
    <row r="59" spans="1:3" x14ac:dyDescent="0.35">
      <c r="A59" s="10" t="s">
        <v>49</v>
      </c>
      <c r="B59" s="11">
        <v>-833000</v>
      </c>
      <c r="C59" s="12">
        <f>B59</f>
        <v>-833000</v>
      </c>
    </row>
    <row r="60" spans="1:3" x14ac:dyDescent="0.35">
      <c r="A60" s="13" t="s">
        <v>50</v>
      </c>
      <c r="B60" s="14">
        <f>B61</f>
        <v>-389713</v>
      </c>
      <c r="C60" s="14">
        <v>0</v>
      </c>
    </row>
    <row r="61" spans="1:3" x14ac:dyDescent="0.35">
      <c r="A61" s="10" t="s">
        <v>46</v>
      </c>
      <c r="B61" s="11">
        <v>-389713</v>
      </c>
      <c r="C61" s="12">
        <v>0</v>
      </c>
    </row>
    <row r="62" spans="1:3" x14ac:dyDescent="0.35">
      <c r="A62" s="13" t="s">
        <v>51</v>
      </c>
      <c r="B62" s="14">
        <f>B63+B64</f>
        <v>-22999317</v>
      </c>
      <c r="C62" s="14">
        <v>0</v>
      </c>
    </row>
    <row r="63" spans="1:3" x14ac:dyDescent="0.35">
      <c r="A63" s="10" t="s">
        <v>52</v>
      </c>
      <c r="B63" s="11">
        <v>-22847122</v>
      </c>
      <c r="C63" s="12">
        <v>0</v>
      </c>
    </row>
    <row r="64" spans="1:3" x14ac:dyDescent="0.35">
      <c r="A64" s="10" t="s">
        <v>53</v>
      </c>
      <c r="B64" s="11">
        <v>-152195</v>
      </c>
      <c r="C64" s="12">
        <v>0</v>
      </c>
    </row>
    <row r="65" spans="1:3" x14ac:dyDescent="0.35">
      <c r="A65" s="13" t="s">
        <v>54</v>
      </c>
      <c r="B65" s="14">
        <f>B66</f>
        <v>-1278374</v>
      </c>
      <c r="C65" s="14">
        <v>0</v>
      </c>
    </row>
    <row r="66" spans="1:3" x14ac:dyDescent="0.35">
      <c r="A66" s="10" t="s">
        <v>55</v>
      </c>
      <c r="B66" s="11">
        <v>-1278374</v>
      </c>
      <c r="C66" s="12">
        <v>0</v>
      </c>
    </row>
    <row r="67" spans="1:3" x14ac:dyDescent="0.35">
      <c r="A67" s="13" t="s">
        <v>56</v>
      </c>
      <c r="B67" s="14">
        <f>B68</f>
        <v>-4000000</v>
      </c>
      <c r="C67" s="14">
        <v>0</v>
      </c>
    </row>
    <row r="68" spans="1:3" x14ac:dyDescent="0.35">
      <c r="A68" s="10" t="s">
        <v>57</v>
      </c>
      <c r="B68" s="11">
        <v>-4000000</v>
      </c>
      <c r="C68" s="12">
        <v>0</v>
      </c>
    </row>
    <row r="69" spans="1:3" x14ac:dyDescent="0.35">
      <c r="A69" s="13" t="s">
        <v>58</v>
      </c>
      <c r="B69" s="14">
        <f>B70+B71</f>
        <v>-20830000</v>
      </c>
      <c r="C69" s="14">
        <v>0</v>
      </c>
    </row>
    <row r="70" spans="1:3" x14ac:dyDescent="0.35">
      <c r="A70" s="10" t="s">
        <v>59</v>
      </c>
      <c r="B70" s="11">
        <v>-1500000</v>
      </c>
      <c r="C70" s="12">
        <v>0</v>
      </c>
    </row>
    <row r="71" spans="1:3" x14ac:dyDescent="0.35">
      <c r="A71" s="10" t="s">
        <v>60</v>
      </c>
      <c r="B71" s="11">
        <v>-19330000</v>
      </c>
      <c r="C71" s="12">
        <v>0</v>
      </c>
    </row>
    <row r="72" spans="1:3" x14ac:dyDescent="0.35">
      <c r="A72" s="13" t="s">
        <v>61</v>
      </c>
      <c r="B72" s="14">
        <f>B73</f>
        <v>-6475000</v>
      </c>
      <c r="C72" s="14">
        <v>0</v>
      </c>
    </row>
    <row r="73" spans="1:3" x14ac:dyDescent="0.35">
      <c r="A73" s="10" t="s">
        <v>62</v>
      </c>
      <c r="B73" s="11">
        <v>-6475000</v>
      </c>
      <c r="C73" s="12">
        <v>0</v>
      </c>
    </row>
    <row r="74" spans="1:3" x14ac:dyDescent="0.35">
      <c r="A74" s="13" t="s">
        <v>63</v>
      </c>
      <c r="B74" s="14">
        <f>B75+B76</f>
        <v>-7074852</v>
      </c>
      <c r="C74" s="14">
        <v>0</v>
      </c>
    </row>
    <row r="75" spans="1:3" x14ac:dyDescent="0.35">
      <c r="A75" s="10" t="s">
        <v>64</v>
      </c>
      <c r="B75" s="11">
        <v>-6185066</v>
      </c>
      <c r="C75" s="12">
        <v>0</v>
      </c>
    </row>
    <row r="76" spans="1:3" x14ac:dyDescent="0.35">
      <c r="A76" s="10" t="s">
        <v>65</v>
      </c>
      <c r="B76" s="11">
        <v>-889786</v>
      </c>
      <c r="C76" s="12">
        <v>0</v>
      </c>
    </row>
    <row r="77" spans="1:3" x14ac:dyDescent="0.35">
      <c r="A77" s="13" t="s">
        <v>66</v>
      </c>
      <c r="B77" s="14">
        <f>B78</f>
        <v>-17894737</v>
      </c>
      <c r="C77" s="14">
        <v>0</v>
      </c>
    </row>
    <row r="78" spans="1:3" x14ac:dyDescent="0.35">
      <c r="A78" s="10" t="s">
        <v>67</v>
      </c>
      <c r="B78" s="11">
        <v>-17894737</v>
      </c>
      <c r="C78" s="12">
        <v>0</v>
      </c>
    </row>
    <row r="79" spans="1:3" x14ac:dyDescent="0.35">
      <c r="A79" s="13" t="s">
        <v>68</v>
      </c>
      <c r="B79" s="14">
        <f>B80+B81+B82+B83</f>
        <v>-122300012</v>
      </c>
      <c r="C79" s="14">
        <f>SUBTOTAL(9,C80:C83)</f>
        <v>-5100000</v>
      </c>
    </row>
    <row r="80" spans="1:3" x14ac:dyDescent="0.35">
      <c r="A80" s="10" t="s">
        <v>69</v>
      </c>
      <c r="B80" s="11">
        <v>-2000000</v>
      </c>
      <c r="C80" s="12">
        <f>B80</f>
        <v>-2000000</v>
      </c>
    </row>
    <row r="81" spans="1:3" x14ac:dyDescent="0.35">
      <c r="A81" s="10" t="s">
        <v>70</v>
      </c>
      <c r="B81" s="11">
        <v>-108862853</v>
      </c>
      <c r="C81" s="12">
        <v>0</v>
      </c>
    </row>
    <row r="82" spans="1:3" x14ac:dyDescent="0.35">
      <c r="A82" s="10" t="s">
        <v>71</v>
      </c>
      <c r="B82" s="11">
        <v>-8337159</v>
      </c>
      <c r="C82" s="12">
        <v>0</v>
      </c>
    </row>
    <row r="83" spans="1:3" x14ac:dyDescent="0.35">
      <c r="A83" s="10" t="s">
        <v>72</v>
      </c>
      <c r="B83" s="11">
        <v>-3100000</v>
      </c>
      <c r="C83" s="12">
        <f>B83</f>
        <v>-3100000</v>
      </c>
    </row>
    <row r="84" spans="1:3" x14ac:dyDescent="0.35">
      <c r="A84" s="6" t="s">
        <v>73</v>
      </c>
      <c r="B84" s="7">
        <f>B85+B87</f>
        <v>-22903333</v>
      </c>
      <c r="C84" s="7">
        <f>C85+C87</f>
        <v>-22463333</v>
      </c>
    </row>
    <row r="85" spans="1:3" x14ac:dyDescent="0.35">
      <c r="A85" s="8" t="s">
        <v>10</v>
      </c>
      <c r="B85" s="9">
        <v>-440000</v>
      </c>
      <c r="C85" s="9">
        <v>0</v>
      </c>
    </row>
    <row r="86" spans="1:3" x14ac:dyDescent="0.35">
      <c r="A86" s="10" t="s">
        <v>74</v>
      </c>
      <c r="B86" s="11">
        <v>-440000</v>
      </c>
      <c r="C86" s="12">
        <v>0</v>
      </c>
    </row>
    <row r="87" spans="1:3" x14ac:dyDescent="0.35">
      <c r="A87" s="8" t="s">
        <v>17</v>
      </c>
      <c r="B87" s="9">
        <v>-22463333</v>
      </c>
      <c r="C87" s="9">
        <f>C88+C90+C92+C95+C97</f>
        <v>-22463333</v>
      </c>
    </row>
    <row r="88" spans="1:3" x14ac:dyDescent="0.35">
      <c r="A88" s="13" t="s">
        <v>75</v>
      </c>
      <c r="B88" s="14">
        <v>-9069279</v>
      </c>
      <c r="C88" s="14">
        <f>C89</f>
        <v>-9069279</v>
      </c>
    </row>
    <row r="89" spans="1:3" x14ac:dyDescent="0.35">
      <c r="A89" s="10" t="s">
        <v>76</v>
      </c>
      <c r="B89" s="11">
        <v>-9069279</v>
      </c>
      <c r="C89" s="12">
        <f>B89</f>
        <v>-9069279</v>
      </c>
    </row>
    <row r="90" spans="1:3" x14ac:dyDescent="0.35">
      <c r="A90" s="13" t="s">
        <v>77</v>
      </c>
      <c r="B90" s="14">
        <v>-1871333</v>
      </c>
      <c r="C90" s="14">
        <f>C91</f>
        <v>-1871333</v>
      </c>
    </row>
    <row r="91" spans="1:3" x14ac:dyDescent="0.35">
      <c r="A91" s="10" t="s">
        <v>78</v>
      </c>
      <c r="B91" s="11">
        <v>-1871333</v>
      </c>
      <c r="C91" s="12">
        <f>B91</f>
        <v>-1871333</v>
      </c>
    </row>
    <row r="92" spans="1:3" x14ac:dyDescent="0.35">
      <c r="A92" s="13" t="s">
        <v>79</v>
      </c>
      <c r="B92" s="14">
        <v>-1976733</v>
      </c>
      <c r="C92" s="14">
        <f>SUM(C93:C94)</f>
        <v>-1976733</v>
      </c>
    </row>
    <row r="93" spans="1:3" x14ac:dyDescent="0.35">
      <c r="A93" s="10" t="s">
        <v>80</v>
      </c>
      <c r="B93" s="11">
        <v>-1737033</v>
      </c>
      <c r="C93" s="12">
        <f>B93</f>
        <v>-1737033</v>
      </c>
    </row>
    <row r="94" spans="1:3" x14ac:dyDescent="0.35">
      <c r="A94" s="10" t="s">
        <v>81</v>
      </c>
      <c r="B94" s="11">
        <v>-239700</v>
      </c>
      <c r="C94" s="12">
        <f>B94</f>
        <v>-239700</v>
      </c>
    </row>
    <row r="95" spans="1:3" x14ac:dyDescent="0.35">
      <c r="A95" s="13" t="s">
        <v>82</v>
      </c>
      <c r="B95" s="14">
        <v>-4900000</v>
      </c>
      <c r="C95" s="14">
        <f>C96</f>
        <v>-4900000</v>
      </c>
    </row>
    <row r="96" spans="1:3" x14ac:dyDescent="0.35">
      <c r="A96" s="10" t="s">
        <v>83</v>
      </c>
      <c r="B96" s="11">
        <v>-4900000</v>
      </c>
      <c r="C96" s="12">
        <f>B96</f>
        <v>-4900000</v>
      </c>
    </row>
    <row r="97" spans="1:3" x14ac:dyDescent="0.35">
      <c r="A97" s="13" t="s">
        <v>84</v>
      </c>
      <c r="B97" s="14">
        <v>-4645988</v>
      </c>
      <c r="C97" s="14">
        <f>SUM(C98:C99)</f>
        <v>-4645988</v>
      </c>
    </row>
    <row r="98" spans="1:3" x14ac:dyDescent="0.35">
      <c r="A98" s="10" t="s">
        <v>85</v>
      </c>
      <c r="B98" s="11">
        <v>-4575988</v>
      </c>
      <c r="C98" s="12">
        <f>B98</f>
        <v>-4575988</v>
      </c>
    </row>
    <row r="99" spans="1:3" x14ac:dyDescent="0.35">
      <c r="A99" s="10" t="s">
        <v>86</v>
      </c>
      <c r="B99" s="11">
        <v>-70000</v>
      </c>
      <c r="C99" s="12">
        <f>B99</f>
        <v>-70000</v>
      </c>
    </row>
    <row r="100" spans="1:3" x14ac:dyDescent="0.35">
      <c r="A100" s="6" t="s">
        <v>87</v>
      </c>
      <c r="B100" s="7">
        <f>B101+B103</f>
        <v>-204452311</v>
      </c>
      <c r="C100" s="7">
        <f>C101+C103</f>
        <v>-14750355</v>
      </c>
    </row>
    <row r="101" spans="1:3" x14ac:dyDescent="0.35">
      <c r="A101" s="8" t="s">
        <v>10</v>
      </c>
      <c r="B101" s="9">
        <v>-70000</v>
      </c>
      <c r="C101" s="9">
        <v>0</v>
      </c>
    </row>
    <row r="102" spans="1:3" x14ac:dyDescent="0.35">
      <c r="A102" s="10" t="s">
        <v>88</v>
      </c>
      <c r="B102" s="11">
        <v>-70000</v>
      </c>
      <c r="C102" s="12">
        <v>0</v>
      </c>
    </row>
    <row r="103" spans="1:3" x14ac:dyDescent="0.35">
      <c r="A103" s="8" t="s">
        <v>17</v>
      </c>
      <c r="B103" s="9">
        <f>B104+B108+B110+B112+B114+B116+B118</f>
        <v>-204382311</v>
      </c>
      <c r="C103" s="9">
        <f>C104+C108+C110+C112+C114+C116+C118</f>
        <v>-14750355</v>
      </c>
    </row>
    <row r="104" spans="1:3" x14ac:dyDescent="0.35">
      <c r="A104" s="13" t="s">
        <v>89</v>
      </c>
      <c r="B104" s="14">
        <f>SUBTOTAL(9,B105:B107)</f>
        <v>-117056498</v>
      </c>
      <c r="C104" s="14">
        <f>SUBTOTAL(9,C105:C107)</f>
        <v>-14750355</v>
      </c>
    </row>
    <row r="105" spans="1:3" x14ac:dyDescent="0.35">
      <c r="A105" s="10" t="s">
        <v>90</v>
      </c>
      <c r="B105" s="11">
        <v>-45000</v>
      </c>
      <c r="C105" s="12">
        <f>B105</f>
        <v>-45000</v>
      </c>
    </row>
    <row r="106" spans="1:3" x14ac:dyDescent="0.35">
      <c r="A106" s="10" t="s">
        <v>91</v>
      </c>
      <c r="B106" s="11">
        <v>-15000000</v>
      </c>
      <c r="C106" s="12">
        <v>0</v>
      </c>
    </row>
    <row r="107" spans="1:3" x14ac:dyDescent="0.35">
      <c r="A107" s="10" t="s">
        <v>92</v>
      </c>
      <c r="B107" s="11">
        <v>-102011498</v>
      </c>
      <c r="C107" s="12">
        <v>-14705355</v>
      </c>
    </row>
    <row r="108" spans="1:3" x14ac:dyDescent="0.35">
      <c r="A108" s="13" t="s">
        <v>93</v>
      </c>
      <c r="B108" s="14">
        <v>-1000000</v>
      </c>
      <c r="C108" s="14">
        <f>C109</f>
        <v>0</v>
      </c>
    </row>
    <row r="109" spans="1:3" x14ac:dyDescent="0.35">
      <c r="A109" s="10" t="s">
        <v>91</v>
      </c>
      <c r="B109" s="11">
        <v>-1000000</v>
      </c>
      <c r="C109" s="12">
        <v>0</v>
      </c>
    </row>
    <row r="110" spans="1:3" x14ac:dyDescent="0.35">
      <c r="A110" s="13" t="s">
        <v>94</v>
      </c>
      <c r="B110" s="14">
        <v>-57700000</v>
      </c>
      <c r="C110" s="14">
        <f>C111</f>
        <v>0</v>
      </c>
    </row>
    <row r="111" spans="1:3" x14ac:dyDescent="0.35">
      <c r="A111" s="10" t="s">
        <v>91</v>
      </c>
      <c r="B111" s="11">
        <v>-57700000</v>
      </c>
      <c r="C111" s="12">
        <v>0</v>
      </c>
    </row>
    <row r="112" spans="1:3" x14ac:dyDescent="0.35">
      <c r="A112" s="13" t="s">
        <v>95</v>
      </c>
      <c r="B112" s="14">
        <v>-7678833</v>
      </c>
      <c r="C112" s="14">
        <f>C113</f>
        <v>0</v>
      </c>
    </row>
    <row r="113" spans="1:3" x14ac:dyDescent="0.35">
      <c r="A113" s="10" t="s">
        <v>91</v>
      </c>
      <c r="B113" s="11">
        <v>-7678833</v>
      </c>
      <c r="C113" s="12">
        <v>0</v>
      </c>
    </row>
    <row r="114" spans="1:3" x14ac:dyDescent="0.35">
      <c r="A114" s="13" t="s">
        <v>96</v>
      </c>
      <c r="B114" s="14">
        <v>-7899980</v>
      </c>
      <c r="C114" s="14">
        <v>0</v>
      </c>
    </row>
    <row r="115" spans="1:3" x14ac:dyDescent="0.35">
      <c r="A115" s="10" t="s">
        <v>97</v>
      </c>
      <c r="B115" s="11">
        <v>-7899980</v>
      </c>
      <c r="C115" s="12">
        <v>0</v>
      </c>
    </row>
    <row r="116" spans="1:3" x14ac:dyDescent="0.35">
      <c r="A116" s="13" t="s">
        <v>98</v>
      </c>
      <c r="B116" s="14">
        <v>-600000</v>
      </c>
      <c r="C116" s="14">
        <v>0</v>
      </c>
    </row>
    <row r="117" spans="1:3" x14ac:dyDescent="0.35">
      <c r="A117" s="10" t="s">
        <v>97</v>
      </c>
      <c r="B117" s="11">
        <v>-600000</v>
      </c>
      <c r="C117" s="12">
        <v>0</v>
      </c>
    </row>
    <row r="118" spans="1:3" x14ac:dyDescent="0.35">
      <c r="A118" s="13" t="s">
        <v>99</v>
      </c>
      <c r="B118" s="14">
        <v>-12447000</v>
      </c>
      <c r="C118" s="14">
        <v>0</v>
      </c>
    </row>
    <row r="119" spans="1:3" x14ac:dyDescent="0.35">
      <c r="A119" s="10" t="s">
        <v>97</v>
      </c>
      <c r="B119" s="11">
        <v>-12447000</v>
      </c>
      <c r="C119" s="12">
        <v>0</v>
      </c>
    </row>
    <row r="120" spans="1:3" x14ac:dyDescent="0.35">
      <c r="A120" s="6" t="s">
        <v>100</v>
      </c>
      <c r="B120" s="7">
        <f>B121</f>
        <v>-349018</v>
      </c>
      <c r="C120" s="7">
        <f>B120</f>
        <v>-349018</v>
      </c>
    </row>
    <row r="121" spans="1:3" x14ac:dyDescent="0.35">
      <c r="A121" s="8" t="s">
        <v>10</v>
      </c>
      <c r="B121" s="9">
        <v>-349018</v>
      </c>
      <c r="C121" s="9">
        <f>B121</f>
        <v>-349018</v>
      </c>
    </row>
    <row r="122" spans="1:3" x14ac:dyDescent="0.35">
      <c r="A122" s="10" t="s">
        <v>101</v>
      </c>
      <c r="B122" s="11">
        <v>-349018</v>
      </c>
      <c r="C122" s="12">
        <f>B122</f>
        <v>-349018</v>
      </c>
    </row>
    <row r="123" spans="1:3" x14ac:dyDescent="0.35">
      <c r="A123" s="6" t="s">
        <v>102</v>
      </c>
      <c r="B123" s="7">
        <f>B124</f>
        <v>-35324732</v>
      </c>
      <c r="C123" s="7">
        <f>C124</f>
        <v>0</v>
      </c>
    </row>
    <row r="124" spans="1:3" x14ac:dyDescent="0.35">
      <c r="A124" s="8" t="s">
        <v>17</v>
      </c>
      <c r="B124" s="9">
        <v>-35324732</v>
      </c>
      <c r="C124" s="9">
        <v>0</v>
      </c>
    </row>
    <row r="125" spans="1:3" x14ac:dyDescent="0.35">
      <c r="A125" s="13" t="s">
        <v>103</v>
      </c>
      <c r="B125" s="14">
        <v>-20360224</v>
      </c>
      <c r="C125" s="14">
        <v>0</v>
      </c>
    </row>
    <row r="126" spans="1:3" x14ac:dyDescent="0.35">
      <c r="A126" s="10" t="s">
        <v>104</v>
      </c>
      <c r="B126" s="11">
        <v>-20360224</v>
      </c>
      <c r="C126" s="12">
        <v>0</v>
      </c>
    </row>
    <row r="127" spans="1:3" x14ac:dyDescent="0.35">
      <c r="A127" s="13" t="s">
        <v>105</v>
      </c>
      <c r="B127" s="14">
        <v>-12126079</v>
      </c>
      <c r="C127" s="14">
        <v>0</v>
      </c>
    </row>
    <row r="128" spans="1:3" x14ac:dyDescent="0.35">
      <c r="A128" s="10" t="s">
        <v>106</v>
      </c>
      <c r="B128" s="11">
        <v>-11469660</v>
      </c>
      <c r="C128" s="12">
        <v>0</v>
      </c>
    </row>
    <row r="129" spans="1:3" x14ac:dyDescent="0.35">
      <c r="A129" s="10" t="s">
        <v>107</v>
      </c>
      <c r="B129" s="11">
        <v>-656419</v>
      </c>
      <c r="C129" s="12">
        <v>0</v>
      </c>
    </row>
    <row r="130" spans="1:3" x14ac:dyDescent="0.35">
      <c r="A130" s="13" t="s">
        <v>108</v>
      </c>
      <c r="B130" s="14">
        <v>-2838429</v>
      </c>
      <c r="C130" s="14">
        <v>0</v>
      </c>
    </row>
    <row r="131" spans="1:3" x14ac:dyDescent="0.35">
      <c r="A131" s="10" t="s">
        <v>104</v>
      </c>
      <c r="B131" s="11">
        <v>-2838429</v>
      </c>
      <c r="C131" s="12">
        <v>0</v>
      </c>
    </row>
    <row r="133" spans="1:3" ht="30.65" customHeight="1" x14ac:dyDescent="0.35">
      <c r="A133" s="20" t="s">
        <v>109</v>
      </c>
      <c r="B133" s="20"/>
      <c r="C133" s="20"/>
    </row>
  </sheetData>
  <mergeCells count="3">
    <mergeCell ref="A8:A10"/>
    <mergeCell ref="B8:C9"/>
    <mergeCell ref="A133:C133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EFB93223A0D949B46CEFC92259ABB8" ma:contentTypeVersion="18" ma:contentTypeDescription="Loo uus dokument" ma:contentTypeScope="" ma:versionID="5f12836546184873ff76c2eeba8c6121">
  <xsd:schema xmlns:xsd="http://www.w3.org/2001/XMLSchema" xmlns:xs="http://www.w3.org/2001/XMLSchema" xmlns:p="http://schemas.microsoft.com/office/2006/metadata/properties" xmlns:ns2="982cc016-dcb7-4772-a144-8d57a835eb3e" xmlns:ns3="3d7fb3fa-7f75-4382-a1fe-43b99e0a9782" targetNamespace="http://schemas.microsoft.com/office/2006/metadata/properties" ma:root="true" ma:fieldsID="90cc2dba201eb496d80df97be203b82c" ns2:_="" ns3:_="">
    <xsd:import namespace="982cc016-dcb7-4772-a144-8d57a835eb3e"/>
    <xsd:import namespace="3d7fb3fa-7f75-4382-a1fe-43b99e0a9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cc016-dcb7-4772-a144-8d57a835eb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pprovalAssignedTo" ma:index="22" nillable="true" ma:displayName="Kinnitajad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Vastused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Kinnituse au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Kinnituse olek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fb3fa-7f75-4382-a1fe-43b99e0a978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5c6d68b-71d6-403f-952c-69eeaf0e25fd}" ma:internalName="TaxCatchAll" ma:showField="CatchAllData" ma:web="3d7fb3fa-7f75-4382-a1fe-43b99e0a9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2cc016-dcb7-4772-a144-8d57a835eb3e">
      <Terms xmlns="http://schemas.microsoft.com/office/infopath/2007/PartnerControls"/>
    </lcf76f155ced4ddcb4097134ff3c332f>
    <TaxCatchAll xmlns="3d7fb3fa-7f75-4382-a1fe-43b99e0a9782" xsi:nil="true"/>
    <_ApprovalAssignedTo xmlns="982cc016-dcb7-4772-a144-8d57a835eb3e">
      <UserInfo>
        <DisplayName/>
        <AccountId xsi:nil="true"/>
        <AccountType/>
      </UserInfo>
    </_ApprovalAssignedTo>
    <_ApprovalStatus xmlns="982cc016-dcb7-4772-a144-8d57a835eb3e">0</_ApprovalStatus>
    <_ApprovalRespondedBy xmlns="982cc016-dcb7-4772-a144-8d57a835eb3e">
      <UserInfo>
        <DisplayName/>
        <AccountId xsi:nil="true"/>
        <AccountType/>
      </UserInfo>
    </_ApprovalRespondedBy>
    <_ApprovalSentBy xmlns="982cc016-dcb7-4772-a144-8d57a835eb3e">
      <UserInfo>
        <DisplayName/>
        <AccountId xsi:nil="true"/>
        <AccountType/>
      </UserInfo>
    </_ApprovalSent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C30CFB-9ADB-4219-9532-E977ED64F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2cc016-dcb7-4772-a144-8d57a835eb3e"/>
    <ds:schemaRef ds:uri="3d7fb3fa-7f75-4382-a1fe-43b99e0a9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FEDB28-9644-4C1C-9FA9-087D2F1CEA9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3d7fb3fa-7f75-4382-a1fe-43b99e0a9782"/>
    <ds:schemaRef ds:uri="http://schemas.microsoft.com/office/2006/metadata/properties"/>
    <ds:schemaRef ds:uri="http://schemas.microsoft.com/office/infopath/2007/PartnerControls"/>
    <ds:schemaRef ds:uri="http://purl.org/dc/elements/1.1/"/>
    <ds:schemaRef ds:uri="982cc016-dcb7-4772-a144-8d57a835eb3e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65C593-1F32-4BE2-9F12-79216B826A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Merike Väljako - RAM</dc:creator>
  <cp:keywords/>
  <dc:description/>
  <cp:lastModifiedBy>Susann Tamm - RAM</cp:lastModifiedBy>
  <cp:revision/>
  <cp:lastPrinted>2025-12-10T07:36:06Z</cp:lastPrinted>
  <dcterms:created xsi:type="dcterms:W3CDTF">2025-12-04T14:02:46Z</dcterms:created>
  <dcterms:modified xsi:type="dcterms:W3CDTF">2025-12-11T08:54:46Z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2025-12-04T14:03:27Z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692f3316-85c1-44a2-908c-d689b6c91e46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0x010100AAEFB93223A0D949B46CEFC92259ABB8</vt:lpwstr>
  </property>
  <property fmtid="{D5CDD505-2E9C-101B-9397-08002B2CF9AE}" pid="11" name="MediaServiceImageTags">
    <vt:lpwstr/>
  </property>
</Properties>
</file>